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Sayfa1" sheetId="1" r:id="rId1"/>
    <sheet name="Sayfa2" sheetId="2" r:id="rId2"/>
    <sheet name="Sayfa3" sheetId="3" r:id="rId3"/>
  </sheets>
  <calcPr calcId="125725"/>
</workbook>
</file>

<file path=xl/calcChain.xml><?xml version="1.0" encoding="utf-8"?>
<calcChain xmlns="http://schemas.openxmlformats.org/spreadsheetml/2006/main">
  <c r="D13" i="1"/>
  <c r="D49" l="1"/>
  <c r="D45"/>
  <c r="D35"/>
  <c r="D62"/>
  <c r="D53"/>
  <c r="D11"/>
  <c r="D18"/>
  <c r="D58"/>
  <c r="D21"/>
  <c r="D17"/>
  <c r="D27"/>
  <c r="D59"/>
  <c r="D54"/>
  <c r="D64"/>
  <c r="D44"/>
  <c r="D36"/>
  <c r="D15"/>
  <c r="D51"/>
  <c r="D6"/>
  <c r="D30"/>
  <c r="D24"/>
  <c r="D42"/>
  <c r="D5"/>
  <c r="D39"/>
  <c r="D23"/>
  <c r="D61"/>
  <c r="D26"/>
  <c r="D16"/>
  <c r="D7"/>
  <c r="D31"/>
  <c r="D34"/>
  <c r="D9"/>
  <c r="D63"/>
  <c r="D40"/>
  <c r="D65"/>
  <c r="D48"/>
  <c r="D56"/>
  <c r="D19"/>
  <c r="D46"/>
  <c r="D50"/>
  <c r="D41"/>
  <c r="D28"/>
  <c r="D25"/>
  <c r="D12"/>
  <c r="D37"/>
  <c r="D22"/>
  <c r="D14"/>
  <c r="D10"/>
  <c r="D8"/>
  <c r="D52" l="1"/>
  <c r="D60" l="1"/>
</calcChain>
</file>

<file path=xl/sharedStrings.xml><?xml version="1.0" encoding="utf-8"?>
<sst xmlns="http://schemas.openxmlformats.org/spreadsheetml/2006/main" count="131" uniqueCount="85">
  <si>
    <t>DERSİN ADI</t>
  </si>
  <si>
    <t>Anayasa Hukuku</t>
  </si>
  <si>
    <t>İş Sağlığı ve Güvenliği</t>
  </si>
  <si>
    <t>Yöneylem Araştırması</t>
  </si>
  <si>
    <t>Matematiğe Giriş II</t>
  </si>
  <si>
    <t>Üretim Yönetimi</t>
  </si>
  <si>
    <t>Stratejik Yönetim ve Planlama</t>
  </si>
  <si>
    <t>Gıda Ambalajlama</t>
  </si>
  <si>
    <t>Çağdaş Yönetim Yaklaşımları</t>
  </si>
  <si>
    <t>Araştırma Yöntem ve Teknikleri</t>
  </si>
  <si>
    <t>Gıda Mikrobiyolojisi</t>
  </si>
  <si>
    <t>Yerel Yönetimler Mevzuatı</t>
  </si>
  <si>
    <t>Depolama ve Envanter Yönetimi</t>
  </si>
  <si>
    <t>Türk Vergi Sistemi</t>
  </si>
  <si>
    <t>Gıda Muhafazası</t>
  </si>
  <si>
    <t>Su Analizleri</t>
  </si>
  <si>
    <t>Gıda Kimyası</t>
  </si>
  <si>
    <t>E-Devlet</t>
  </si>
  <si>
    <t>Yağ Analizleri</t>
  </si>
  <si>
    <t>Bilgi ve İletişim Teknolojileri</t>
  </si>
  <si>
    <t>Çevre Koruma</t>
  </si>
  <si>
    <t>Protokol Yönetimi</t>
  </si>
  <si>
    <t>Beslenme İlkeleri</t>
  </si>
  <si>
    <t>Elektronik Pazarlama</t>
  </si>
  <si>
    <t xml:space="preserve">Bilgisayarlı Muhasebe </t>
  </si>
  <si>
    <t>Kamu Yönetimi</t>
  </si>
  <si>
    <t>Kentleşme ve Çevre Sorunları</t>
  </si>
  <si>
    <t>Fermente Gıdalarda Kalite</t>
  </si>
  <si>
    <t>Etkili Sunum Becerileri</t>
  </si>
  <si>
    <t>Meslek Etiği</t>
  </si>
  <si>
    <t>Girişimcilik</t>
  </si>
  <si>
    <t>Ticaret Hukuku</t>
  </si>
  <si>
    <t>Kalite Güvencesi ve Standartları</t>
  </si>
  <si>
    <t>Kamu Maliyesi</t>
  </si>
  <si>
    <t>ÖĞRETİM ELEMENI</t>
  </si>
  <si>
    <t>Öğr. Gör. Hayri KEMİKSİZOĞLU</t>
  </si>
  <si>
    <t>Öğr. Gör. Nurhan GÜNAY</t>
  </si>
  <si>
    <t>Öğr. Gör. İsmail BÖLÜK</t>
  </si>
  <si>
    <t>Öğr. Gör. D.Özgün SARIOĞLU</t>
  </si>
  <si>
    <t>Öğr. Gör. Yeliz TEKGÜL</t>
  </si>
  <si>
    <t>Öğr. Gör. Esma ACAYİP</t>
  </si>
  <si>
    <t>Öğr. Gör. Cennet ARMAN ZENGİ</t>
  </si>
  <si>
    <t>Öğr. Gör. Merve AYDIN</t>
  </si>
  <si>
    <t>ÖS</t>
  </si>
  <si>
    <t>SINAV TARİHİ</t>
  </si>
  <si>
    <t>SAATİ</t>
  </si>
  <si>
    <t xml:space="preserve">T.C. ADNAN MENDERES ÜNİVERSİTESİ </t>
  </si>
  <si>
    <t>Laboratuvar Teknikleri II</t>
  </si>
  <si>
    <t xml:space="preserve">Tahıl ve Ürünleri Analizleri </t>
  </si>
  <si>
    <t>Toplam Kalite Yönetimi</t>
  </si>
  <si>
    <t>Öğr. El. Merve AYDIN</t>
  </si>
  <si>
    <t>Öğr. Gör. Ayşenur ÖREN</t>
  </si>
  <si>
    <t>Doç. Dr.A.Demet KARAMAN</t>
  </si>
  <si>
    <t>Gıda Katkı Maddeleri</t>
  </si>
  <si>
    <t>İthalat ve İhracat Yönetimi</t>
  </si>
  <si>
    <t>Öğr. El. Şerife Gökçen YANIK</t>
  </si>
  <si>
    <t>Okt. Çiğdem BUDAK</t>
  </si>
  <si>
    <t>Finans Matematiği</t>
  </si>
  <si>
    <t>İş ve Sosyal Güvenlik Hukuku</t>
  </si>
  <si>
    <t>İmar Hukuku ve Uygulamaları</t>
  </si>
  <si>
    <t>Türkiye-AB İlişkileri</t>
  </si>
  <si>
    <t>Perakende Lojistiği</t>
  </si>
  <si>
    <t>Hizmet Pazarlaması</t>
  </si>
  <si>
    <t>Küresel Lojistik</t>
  </si>
  <si>
    <t>Sosyal Sorumluluk</t>
  </si>
  <si>
    <t>Türk Siyasi Tarihi</t>
  </si>
  <si>
    <t>Türkiye Cumhuriyeti Tarihi</t>
  </si>
  <si>
    <t>Yerel Yön. Güncel Sorunları</t>
  </si>
  <si>
    <t>Fiziksel Dağ. Kan. ve Planlama</t>
  </si>
  <si>
    <t>Denizyolu Taş. ve Liman Y.</t>
  </si>
  <si>
    <t>Öğr. El. Kemal YAYLALI</t>
  </si>
  <si>
    <t>Öğr. Gör. Hüseyin Nail AKGÜN</t>
  </si>
  <si>
    <t>Matematiğe Giriş I</t>
  </si>
  <si>
    <t>Gıdalarda Temel İşlemler II</t>
  </si>
  <si>
    <t>Öğr. El. Alican TAŞÇIOĞLU</t>
  </si>
  <si>
    <t>Gıda Endüstrisi Makinaları</t>
  </si>
  <si>
    <t>Öğr. El. Pınar BERBER</t>
  </si>
  <si>
    <t>Öğr. El. Ayşegül ÖĞÜT</t>
  </si>
  <si>
    <t>Yerel Yön. Halkla İlişkiler</t>
  </si>
  <si>
    <t>Güncel Ekonomik Sorunlar</t>
  </si>
  <si>
    <t>KÖŞK MESLEK YÜKSEKOKULU ARA SINAV PROGRAMI</t>
  </si>
  <si>
    <t>Genel Muhasebe</t>
  </si>
  <si>
    <t>Öğr. Gör. Hatice BİRCAN</t>
  </si>
  <si>
    <t>* Not : Öğrencilerin sınav çakışmaları durumunda sınav saati ve gününde değişiklik olabilir. Herhangi bir mağduriyet yaşanmaması için; Köşk MYO öğrencilerinin sınav öncesi ve  sınav dönemi boyunca Köşk MYO web sitesi veya duyuru panosunu takip etmeleri gerekmektedir.</t>
  </si>
  <si>
    <t>2016-2017 AKADEMİK YILI BAHAR DÖNEMİ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</si>
</sst>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1" xfId="0" applyFont="1" applyFill="1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14" fontId="2" fillId="0" borderId="1" xfId="0" applyNumberFormat="1" applyFont="1" applyFill="1" applyBorder="1"/>
    <xf numFmtId="20" fontId="2" fillId="0" borderId="1" xfId="0" applyNumberFormat="1" applyFont="1" applyFill="1" applyBorder="1"/>
    <xf numFmtId="14" fontId="2" fillId="3" borderId="1" xfId="0" applyNumberFormat="1" applyFont="1" applyFill="1" applyBorder="1"/>
    <xf numFmtId="20" fontId="2" fillId="3" borderId="1" xfId="0" applyNumberFormat="1" applyFont="1" applyFill="1" applyBorder="1"/>
    <xf numFmtId="20" fontId="2" fillId="2" borderId="1" xfId="0" applyNumberFormat="1" applyFont="1" applyFill="1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51B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5"/>
  <sheetViews>
    <sheetView tabSelected="1" topLeftCell="A46" zoomScale="170" zoomScaleNormal="170" workbookViewId="0">
      <selection activeCell="H8" sqref="H8"/>
    </sheetView>
  </sheetViews>
  <sheetFormatPr defaultRowHeight="9"/>
  <cols>
    <col min="1" max="1" width="2.28515625" style="2" customWidth="1"/>
    <col min="2" max="2" width="17.85546875" style="2" customWidth="1"/>
    <col min="3" max="3" width="18.5703125" style="2" customWidth="1"/>
    <col min="4" max="4" width="3.7109375" style="2" customWidth="1"/>
    <col min="5" max="5" width="7.85546875" style="2" customWidth="1"/>
    <col min="6" max="6" width="4.42578125" style="2" customWidth="1"/>
    <col min="7" max="8" width="9.140625" style="2" customWidth="1"/>
    <col min="9" max="16384" width="9.140625" style="2"/>
  </cols>
  <sheetData>
    <row r="1" spans="1:6" s="1" customFormat="1" ht="12" customHeight="1">
      <c r="A1" s="14" t="s">
        <v>46</v>
      </c>
      <c r="B1" s="14"/>
      <c r="C1" s="14"/>
      <c r="D1" s="14"/>
      <c r="E1" s="14"/>
      <c r="F1" s="14"/>
    </row>
    <row r="2" spans="1:6" s="1" customFormat="1" ht="12" customHeight="1">
      <c r="A2" s="14" t="s">
        <v>80</v>
      </c>
      <c r="B2" s="14"/>
      <c r="C2" s="14"/>
      <c r="D2" s="14"/>
      <c r="E2" s="14"/>
      <c r="F2" s="14"/>
    </row>
    <row r="3" spans="1:6" s="1" customFormat="1" ht="12.75" customHeight="1">
      <c r="A3" s="15" t="s">
        <v>84</v>
      </c>
      <c r="B3" s="15"/>
      <c r="C3" s="15"/>
      <c r="D3" s="15"/>
      <c r="E3" s="15"/>
      <c r="F3" s="15"/>
    </row>
    <row r="4" spans="1:6" ht="12.75" customHeight="1">
      <c r="A4" s="4"/>
      <c r="B4" s="4" t="s">
        <v>0</v>
      </c>
      <c r="C4" s="4" t="s">
        <v>34</v>
      </c>
      <c r="D4" s="4" t="s">
        <v>43</v>
      </c>
      <c r="E4" s="4" t="s">
        <v>44</v>
      </c>
      <c r="F4" s="4" t="s">
        <v>45</v>
      </c>
    </row>
    <row r="5" spans="1:6">
      <c r="A5" s="4">
        <v>1</v>
      </c>
      <c r="B5" s="5" t="s">
        <v>33</v>
      </c>
      <c r="C5" s="5" t="s">
        <v>41</v>
      </c>
      <c r="D5" s="5">
        <f>82+63</f>
        <v>145</v>
      </c>
      <c r="E5" s="8">
        <v>42828</v>
      </c>
      <c r="F5" s="9">
        <v>0.375</v>
      </c>
    </row>
    <row r="6" spans="1:6">
      <c r="A6" s="4">
        <v>2</v>
      </c>
      <c r="B6" s="5" t="s">
        <v>26</v>
      </c>
      <c r="C6" s="5" t="s">
        <v>41</v>
      </c>
      <c r="D6" s="5">
        <f>47+39</f>
        <v>86</v>
      </c>
      <c r="E6" s="8">
        <v>42828</v>
      </c>
      <c r="F6" s="9">
        <v>0.41666666666666702</v>
      </c>
    </row>
    <row r="7" spans="1:6">
      <c r="A7" s="4">
        <v>3</v>
      </c>
      <c r="B7" s="5" t="s">
        <v>63</v>
      </c>
      <c r="C7" s="5" t="s">
        <v>50</v>
      </c>
      <c r="D7" s="5">
        <f>106</f>
        <v>106</v>
      </c>
      <c r="E7" s="8">
        <v>42828</v>
      </c>
      <c r="F7" s="9">
        <v>0.41666666666666702</v>
      </c>
    </row>
    <row r="8" spans="1:6">
      <c r="A8" s="4">
        <v>4</v>
      </c>
      <c r="B8" s="5" t="s">
        <v>16</v>
      </c>
      <c r="C8" s="5" t="s">
        <v>52</v>
      </c>
      <c r="D8" s="5">
        <f>72+50+87+45</f>
        <v>254</v>
      </c>
      <c r="E8" s="8">
        <v>42828</v>
      </c>
      <c r="F8" s="9">
        <v>0.45833333333333298</v>
      </c>
    </row>
    <row r="9" spans="1:6">
      <c r="A9" s="4">
        <v>5</v>
      </c>
      <c r="B9" s="5" t="s">
        <v>3</v>
      </c>
      <c r="C9" s="5" t="s">
        <v>38</v>
      </c>
      <c r="D9" s="5">
        <f>135+74</f>
        <v>209</v>
      </c>
      <c r="E9" s="8">
        <v>42828</v>
      </c>
      <c r="F9" s="9">
        <v>0.54166666666666663</v>
      </c>
    </row>
    <row r="10" spans="1:6">
      <c r="A10" s="4">
        <v>6</v>
      </c>
      <c r="B10" s="5" t="s">
        <v>18</v>
      </c>
      <c r="C10" s="5" t="s">
        <v>37</v>
      </c>
      <c r="D10" s="5">
        <f>57+46</f>
        <v>103</v>
      </c>
      <c r="E10" s="8">
        <v>42828</v>
      </c>
      <c r="F10" s="9">
        <v>0.58333333333333304</v>
      </c>
    </row>
    <row r="11" spans="1:6">
      <c r="A11" s="4">
        <v>7</v>
      </c>
      <c r="B11" s="5" t="s">
        <v>58</v>
      </c>
      <c r="C11" s="5" t="s">
        <v>41</v>
      </c>
      <c r="D11" s="5">
        <f>33</f>
        <v>33</v>
      </c>
      <c r="E11" s="8">
        <v>42828</v>
      </c>
      <c r="F11" s="9">
        <v>0.58333333333333337</v>
      </c>
    </row>
    <row r="12" spans="1:6">
      <c r="A12" s="4">
        <v>8</v>
      </c>
      <c r="B12" s="3" t="s">
        <v>10</v>
      </c>
      <c r="C12" s="3" t="s">
        <v>39</v>
      </c>
      <c r="D12" s="3">
        <f>46+57+46+103</f>
        <v>252</v>
      </c>
      <c r="E12" s="10">
        <v>42829</v>
      </c>
      <c r="F12" s="11">
        <v>0.41666666666666602</v>
      </c>
    </row>
    <row r="13" spans="1:6">
      <c r="A13" s="4">
        <v>9</v>
      </c>
      <c r="B13" s="3" t="s">
        <v>81</v>
      </c>
      <c r="C13" s="3" t="s">
        <v>40</v>
      </c>
      <c r="D13" s="3">
        <f>104+63+52+145</f>
        <v>364</v>
      </c>
      <c r="E13" s="10">
        <v>42829</v>
      </c>
      <c r="F13" s="11">
        <v>0.45833333333333331</v>
      </c>
    </row>
    <row r="14" spans="1:6">
      <c r="A14" s="4">
        <v>10</v>
      </c>
      <c r="B14" s="3" t="s">
        <v>48</v>
      </c>
      <c r="C14" s="3" t="s">
        <v>39</v>
      </c>
      <c r="D14" s="3">
        <f>53+44</f>
        <v>97</v>
      </c>
      <c r="E14" s="10">
        <v>42829</v>
      </c>
      <c r="F14" s="11">
        <v>0.54166666666666596</v>
      </c>
    </row>
    <row r="15" spans="1:6">
      <c r="A15" s="4">
        <v>11</v>
      </c>
      <c r="B15" s="3" t="s">
        <v>67</v>
      </c>
      <c r="C15" s="3" t="s">
        <v>41</v>
      </c>
      <c r="D15" s="3">
        <f>36+38</f>
        <v>74</v>
      </c>
      <c r="E15" s="10">
        <v>42829</v>
      </c>
      <c r="F15" s="11">
        <v>0.58333333333333304</v>
      </c>
    </row>
    <row r="16" spans="1:6">
      <c r="A16" s="4">
        <v>12</v>
      </c>
      <c r="B16" s="3" t="s">
        <v>69</v>
      </c>
      <c r="C16" s="3" t="s">
        <v>51</v>
      </c>
      <c r="D16" s="3">
        <f>104</f>
        <v>104</v>
      </c>
      <c r="E16" s="10">
        <v>42829</v>
      </c>
      <c r="F16" s="11">
        <v>0.58333333333333337</v>
      </c>
    </row>
    <row r="17" spans="1:6">
      <c r="A17" s="4">
        <v>13</v>
      </c>
      <c r="B17" s="5" t="s">
        <v>65</v>
      </c>
      <c r="C17" s="5" t="s">
        <v>56</v>
      </c>
      <c r="D17" s="5">
        <f>31+12</f>
        <v>43</v>
      </c>
      <c r="E17" s="8">
        <v>42830</v>
      </c>
      <c r="F17" s="12">
        <v>0.375</v>
      </c>
    </row>
    <row r="18" spans="1:6">
      <c r="A18" s="4">
        <v>14</v>
      </c>
      <c r="B18" s="5" t="s">
        <v>23</v>
      </c>
      <c r="C18" s="5" t="s">
        <v>51</v>
      </c>
      <c r="D18" s="5">
        <f>89+54</f>
        <v>143</v>
      </c>
      <c r="E18" s="8">
        <v>42830</v>
      </c>
      <c r="F18" s="12">
        <v>0.41666666666666702</v>
      </c>
    </row>
    <row r="19" spans="1:6">
      <c r="A19" s="4">
        <v>15</v>
      </c>
      <c r="B19" s="5" t="s">
        <v>20</v>
      </c>
      <c r="C19" s="5" t="s">
        <v>37</v>
      </c>
      <c r="D19" s="5">
        <f>102+61</f>
        <v>163</v>
      </c>
      <c r="E19" s="8">
        <v>42830</v>
      </c>
      <c r="F19" s="12">
        <v>0.45833333333333298</v>
      </c>
    </row>
    <row r="20" spans="1:6">
      <c r="A20" s="4">
        <v>16</v>
      </c>
      <c r="B20" s="5" t="s">
        <v>57</v>
      </c>
      <c r="C20" s="5" t="s">
        <v>38</v>
      </c>
      <c r="D20" s="5">
        <v>20</v>
      </c>
      <c r="E20" s="8">
        <v>42830</v>
      </c>
      <c r="F20" s="12">
        <v>0.5</v>
      </c>
    </row>
    <row r="21" spans="1:6">
      <c r="A21" s="4">
        <v>17</v>
      </c>
      <c r="B21" s="5" t="s">
        <v>66</v>
      </c>
      <c r="C21" s="5" t="s">
        <v>56</v>
      </c>
      <c r="D21" s="5">
        <f>50+31</f>
        <v>81</v>
      </c>
      <c r="E21" s="8">
        <v>42830</v>
      </c>
      <c r="F21" s="12">
        <v>0.54166666666666696</v>
      </c>
    </row>
    <row r="22" spans="1:6">
      <c r="A22" s="4">
        <v>18</v>
      </c>
      <c r="B22" s="5" t="s">
        <v>53</v>
      </c>
      <c r="C22" s="5" t="s">
        <v>52</v>
      </c>
      <c r="D22" s="5">
        <f>44+35</f>
        <v>79</v>
      </c>
      <c r="E22" s="8">
        <v>42830</v>
      </c>
      <c r="F22" s="12">
        <v>0.58333333333333304</v>
      </c>
    </row>
    <row r="23" spans="1:6">
      <c r="A23" s="4">
        <v>19</v>
      </c>
      <c r="B23" s="5" t="s">
        <v>28</v>
      </c>
      <c r="C23" s="5" t="s">
        <v>56</v>
      </c>
      <c r="D23" s="5">
        <f>73+72</f>
        <v>145</v>
      </c>
      <c r="E23" s="8">
        <v>42830</v>
      </c>
      <c r="F23" s="12">
        <v>0.625</v>
      </c>
    </row>
    <row r="24" spans="1:6">
      <c r="A24" s="4">
        <v>20</v>
      </c>
      <c r="B24" s="5" t="s">
        <v>17</v>
      </c>
      <c r="C24" s="5" t="s">
        <v>35</v>
      </c>
      <c r="D24" s="5">
        <f>105+122</f>
        <v>227</v>
      </c>
      <c r="E24" s="8">
        <v>42830</v>
      </c>
      <c r="F24" s="12">
        <v>0.66666666666666696</v>
      </c>
    </row>
    <row r="25" spans="1:6">
      <c r="A25" s="4">
        <v>21</v>
      </c>
      <c r="B25" s="3" t="s">
        <v>47</v>
      </c>
      <c r="C25" s="3" t="s">
        <v>36</v>
      </c>
      <c r="D25" s="3">
        <f>99+55</f>
        <v>154</v>
      </c>
      <c r="E25" s="10">
        <v>42831</v>
      </c>
      <c r="F25" s="11">
        <v>0.375</v>
      </c>
    </row>
    <row r="26" spans="1:6">
      <c r="A26" s="4">
        <v>22</v>
      </c>
      <c r="B26" s="3" t="s">
        <v>24</v>
      </c>
      <c r="C26" s="3" t="s">
        <v>42</v>
      </c>
      <c r="D26" s="3">
        <f>52+59</f>
        <v>111</v>
      </c>
      <c r="E26" s="10">
        <v>42831</v>
      </c>
      <c r="F26" s="11">
        <v>0.41666666666666702</v>
      </c>
    </row>
    <row r="27" spans="1:6">
      <c r="A27" s="4">
        <v>23</v>
      </c>
      <c r="B27" s="3" t="s">
        <v>60</v>
      </c>
      <c r="C27" s="3" t="s">
        <v>35</v>
      </c>
      <c r="D27" s="3">
        <f>128+91</f>
        <v>219</v>
      </c>
      <c r="E27" s="10">
        <v>42831</v>
      </c>
      <c r="F27" s="11">
        <v>0.45833333333333298</v>
      </c>
    </row>
    <row r="28" spans="1:6">
      <c r="A28" s="4">
        <v>24</v>
      </c>
      <c r="B28" s="3" t="s">
        <v>32</v>
      </c>
      <c r="C28" s="3" t="s">
        <v>39</v>
      </c>
      <c r="D28" s="3">
        <f>10+69</f>
        <v>79</v>
      </c>
      <c r="E28" s="10">
        <v>42831</v>
      </c>
      <c r="F28" s="11">
        <v>0.54166666666666696</v>
      </c>
    </row>
    <row r="29" spans="1:6">
      <c r="A29" s="4">
        <v>24</v>
      </c>
      <c r="B29" s="3" t="s">
        <v>32</v>
      </c>
      <c r="C29" s="3" t="s">
        <v>71</v>
      </c>
      <c r="D29" s="3">
        <v>26</v>
      </c>
      <c r="E29" s="10">
        <v>42831</v>
      </c>
      <c r="F29" s="11">
        <v>0.54166666666666696</v>
      </c>
    </row>
    <row r="30" spans="1:6">
      <c r="A30" s="4">
        <v>25</v>
      </c>
      <c r="B30" s="3" t="s">
        <v>11</v>
      </c>
      <c r="C30" s="3" t="s">
        <v>35</v>
      </c>
      <c r="D30" s="3">
        <f>35+36</f>
        <v>71</v>
      </c>
      <c r="E30" s="10">
        <v>42831</v>
      </c>
      <c r="F30" s="11">
        <v>0.54166666666666663</v>
      </c>
    </row>
    <row r="31" spans="1:6">
      <c r="A31" s="4">
        <v>26</v>
      </c>
      <c r="B31" s="3" t="s">
        <v>5</v>
      </c>
      <c r="C31" s="3" t="s">
        <v>77</v>
      </c>
      <c r="D31" s="3">
        <f>74+98</f>
        <v>172</v>
      </c>
      <c r="E31" s="10">
        <v>42831</v>
      </c>
      <c r="F31" s="11">
        <v>0.58333333333333304</v>
      </c>
    </row>
    <row r="32" spans="1:6">
      <c r="A32" s="4">
        <v>27</v>
      </c>
      <c r="B32" s="3" t="s">
        <v>29</v>
      </c>
      <c r="C32" s="3" t="s">
        <v>71</v>
      </c>
      <c r="D32" s="3">
        <v>76</v>
      </c>
      <c r="E32" s="10">
        <v>42831</v>
      </c>
      <c r="F32" s="11">
        <v>0.625</v>
      </c>
    </row>
    <row r="33" spans="1:6">
      <c r="A33" s="4">
        <v>27</v>
      </c>
      <c r="B33" s="3" t="s">
        <v>29</v>
      </c>
      <c r="C33" s="3" t="s">
        <v>52</v>
      </c>
      <c r="D33" s="3">
        <v>65</v>
      </c>
      <c r="E33" s="10">
        <v>42831</v>
      </c>
      <c r="F33" s="11">
        <v>0.625</v>
      </c>
    </row>
    <row r="34" spans="1:6">
      <c r="A34" s="4">
        <v>28</v>
      </c>
      <c r="B34" s="5" t="s">
        <v>68</v>
      </c>
      <c r="C34" s="5" t="s">
        <v>77</v>
      </c>
      <c r="D34" s="5">
        <f>74+112</f>
        <v>186</v>
      </c>
      <c r="E34" s="8">
        <v>42832</v>
      </c>
      <c r="F34" s="9">
        <v>0.41666666666666669</v>
      </c>
    </row>
    <row r="35" spans="1:6">
      <c r="A35" s="4">
        <v>29</v>
      </c>
      <c r="B35" s="5" t="s">
        <v>15</v>
      </c>
      <c r="C35" s="5" t="s">
        <v>36</v>
      </c>
      <c r="D35" s="5">
        <f>56+51</f>
        <v>107</v>
      </c>
      <c r="E35" s="8">
        <v>42832</v>
      </c>
      <c r="F35" s="9">
        <v>0.45833333333333298</v>
      </c>
    </row>
    <row r="36" spans="1:6">
      <c r="A36" s="4">
        <v>30</v>
      </c>
      <c r="B36" s="5" t="s">
        <v>78</v>
      </c>
      <c r="C36" s="5" t="s">
        <v>51</v>
      </c>
      <c r="D36" s="5">
        <f>36+44</f>
        <v>80</v>
      </c>
      <c r="E36" s="8">
        <v>42832</v>
      </c>
      <c r="F36" s="9">
        <v>0.45833333333333298</v>
      </c>
    </row>
    <row r="37" spans="1:6">
      <c r="A37" s="4">
        <v>31</v>
      </c>
      <c r="B37" s="5" t="s">
        <v>27</v>
      </c>
      <c r="C37" s="5" t="s">
        <v>70</v>
      </c>
      <c r="D37" s="5">
        <f>49+40</f>
        <v>89</v>
      </c>
      <c r="E37" s="8">
        <v>42832</v>
      </c>
      <c r="F37" s="9">
        <v>0.54166666666666663</v>
      </c>
    </row>
    <row r="38" spans="1:6">
      <c r="A38" s="4">
        <v>32</v>
      </c>
      <c r="B38" s="5" t="s">
        <v>62</v>
      </c>
      <c r="C38" s="5" t="s">
        <v>51</v>
      </c>
      <c r="D38" s="5">
        <v>98</v>
      </c>
      <c r="E38" s="8">
        <v>42832</v>
      </c>
      <c r="F38" s="9">
        <v>0.54166666666666663</v>
      </c>
    </row>
    <row r="39" spans="1:6">
      <c r="A39" s="4">
        <v>33</v>
      </c>
      <c r="B39" s="5" t="s">
        <v>25</v>
      </c>
      <c r="C39" s="5" t="s">
        <v>82</v>
      </c>
      <c r="D39" s="5">
        <f>82+63</f>
        <v>145</v>
      </c>
      <c r="E39" s="8">
        <v>42832</v>
      </c>
      <c r="F39" s="9">
        <v>0.58333333333333304</v>
      </c>
    </row>
    <row r="40" spans="1:6">
      <c r="A40" s="4">
        <v>34</v>
      </c>
      <c r="B40" s="5" t="s">
        <v>73</v>
      </c>
      <c r="C40" s="5" t="s">
        <v>74</v>
      </c>
      <c r="D40" s="5">
        <f>55+39</f>
        <v>94</v>
      </c>
      <c r="E40" s="8">
        <v>42832</v>
      </c>
      <c r="F40" s="9">
        <v>0.625</v>
      </c>
    </row>
    <row r="41" spans="1:6">
      <c r="A41" s="4">
        <v>35</v>
      </c>
      <c r="B41" s="3" t="s">
        <v>7</v>
      </c>
      <c r="C41" s="3" t="s">
        <v>70</v>
      </c>
      <c r="D41" s="3">
        <f>107+64</f>
        <v>171</v>
      </c>
      <c r="E41" s="10">
        <v>42835</v>
      </c>
      <c r="F41" s="11">
        <v>0.375</v>
      </c>
    </row>
    <row r="42" spans="1:6">
      <c r="A42" s="4">
        <v>36</v>
      </c>
      <c r="B42" s="3" t="s">
        <v>6</v>
      </c>
      <c r="C42" s="3" t="s">
        <v>55</v>
      </c>
      <c r="D42" s="3">
        <f>76+82</f>
        <v>158</v>
      </c>
      <c r="E42" s="10">
        <v>42835</v>
      </c>
      <c r="F42" s="11">
        <v>0.41666666666666702</v>
      </c>
    </row>
    <row r="43" spans="1:6">
      <c r="A43" s="4">
        <v>37</v>
      </c>
      <c r="B43" s="3" t="s">
        <v>12</v>
      </c>
      <c r="C43" s="3" t="s">
        <v>76</v>
      </c>
      <c r="D43" s="3">
        <v>172</v>
      </c>
      <c r="E43" s="10">
        <v>42835</v>
      </c>
      <c r="F43" s="11">
        <v>0.45833333333333298</v>
      </c>
    </row>
    <row r="44" spans="1:6">
      <c r="A44" s="4">
        <v>38</v>
      </c>
      <c r="B44" s="3" t="s">
        <v>8</v>
      </c>
      <c r="C44" s="3" t="s">
        <v>55</v>
      </c>
      <c r="D44" s="3">
        <f>37+51</f>
        <v>88</v>
      </c>
      <c r="E44" s="10">
        <v>42835</v>
      </c>
      <c r="F44" s="11">
        <v>0.45833333333333331</v>
      </c>
    </row>
    <row r="45" spans="1:6">
      <c r="A45" s="4">
        <v>39</v>
      </c>
      <c r="B45" s="3" t="s">
        <v>9</v>
      </c>
      <c r="C45" s="3" t="s">
        <v>56</v>
      </c>
      <c r="D45" s="3">
        <f>52+13</f>
        <v>65</v>
      </c>
      <c r="E45" s="10">
        <v>42835</v>
      </c>
      <c r="F45" s="11">
        <v>0.5</v>
      </c>
    </row>
    <row r="46" spans="1:6">
      <c r="A46" s="4">
        <v>40</v>
      </c>
      <c r="B46" s="3" t="s">
        <v>14</v>
      </c>
      <c r="C46" s="3" t="s">
        <v>37</v>
      </c>
      <c r="D46" s="3">
        <f>59+49+82+37</f>
        <v>227</v>
      </c>
      <c r="E46" s="10">
        <v>42835</v>
      </c>
      <c r="F46" s="11">
        <v>0.54166666666666663</v>
      </c>
    </row>
    <row r="47" spans="1:6">
      <c r="A47" s="4">
        <v>41</v>
      </c>
      <c r="B47" s="3" t="s">
        <v>61</v>
      </c>
      <c r="C47" s="3" t="s">
        <v>38</v>
      </c>
      <c r="D47" s="3">
        <v>89</v>
      </c>
      <c r="E47" s="10">
        <v>42835</v>
      </c>
      <c r="F47" s="11">
        <v>0.58333333333333304</v>
      </c>
    </row>
    <row r="48" spans="1:6">
      <c r="A48" s="4">
        <v>42</v>
      </c>
      <c r="B48" s="5" t="s">
        <v>4</v>
      </c>
      <c r="C48" s="5" t="s">
        <v>38</v>
      </c>
      <c r="D48" s="5">
        <f>105+36+45+36</f>
        <v>222</v>
      </c>
      <c r="E48" s="8">
        <v>42836</v>
      </c>
      <c r="F48" s="9">
        <v>0.41666666666666669</v>
      </c>
    </row>
    <row r="49" spans="1:6">
      <c r="A49" s="4">
        <v>43</v>
      </c>
      <c r="B49" s="5" t="s">
        <v>1</v>
      </c>
      <c r="C49" s="5" t="s">
        <v>35</v>
      </c>
      <c r="D49" s="5">
        <f>86+75</f>
        <v>161</v>
      </c>
      <c r="E49" s="8">
        <v>42836</v>
      </c>
      <c r="F49" s="9">
        <v>0.45833333333333298</v>
      </c>
    </row>
    <row r="50" spans="1:6">
      <c r="A50" s="4">
        <v>44</v>
      </c>
      <c r="B50" s="5" t="s">
        <v>22</v>
      </c>
      <c r="C50" s="5" t="s">
        <v>37</v>
      </c>
      <c r="D50" s="5">
        <f>85+31</f>
        <v>116</v>
      </c>
      <c r="E50" s="8">
        <v>42836</v>
      </c>
      <c r="F50" s="9">
        <v>0.54166666666666663</v>
      </c>
    </row>
    <row r="51" spans="1:6">
      <c r="A51" s="4">
        <v>45</v>
      </c>
      <c r="B51" s="5" t="s">
        <v>79</v>
      </c>
      <c r="C51" s="5" t="s">
        <v>41</v>
      </c>
      <c r="D51" s="5">
        <f>55+54</f>
        <v>109</v>
      </c>
      <c r="E51" s="8">
        <v>42836</v>
      </c>
      <c r="F51" s="9">
        <v>0.58333333333333304</v>
      </c>
    </row>
    <row r="52" spans="1:6">
      <c r="A52" s="4">
        <v>46</v>
      </c>
      <c r="B52" s="5" t="s">
        <v>54</v>
      </c>
      <c r="C52" s="5" t="s">
        <v>51</v>
      </c>
      <c r="D52" s="5">
        <f>36</f>
        <v>36</v>
      </c>
      <c r="E52" s="8">
        <v>42836</v>
      </c>
      <c r="F52" s="9">
        <v>0.58333333333333304</v>
      </c>
    </row>
    <row r="53" spans="1:6">
      <c r="A53" s="4">
        <v>47</v>
      </c>
      <c r="B53" s="5" t="s">
        <v>19</v>
      </c>
      <c r="C53" s="5" t="s">
        <v>51</v>
      </c>
      <c r="D53" s="5">
        <f>78+74</f>
        <v>152</v>
      </c>
      <c r="E53" s="8">
        <v>42836</v>
      </c>
      <c r="F53" s="9">
        <v>0.625</v>
      </c>
    </row>
    <row r="54" spans="1:6">
      <c r="A54" s="4">
        <v>48</v>
      </c>
      <c r="B54" s="3" t="s">
        <v>30</v>
      </c>
      <c r="C54" s="3" t="s">
        <v>55</v>
      </c>
      <c r="D54" s="3">
        <f>81+22</f>
        <v>103</v>
      </c>
      <c r="E54" s="10">
        <v>42837</v>
      </c>
      <c r="F54" s="11">
        <v>0.375</v>
      </c>
    </row>
    <row r="55" spans="1:6">
      <c r="A55" s="4">
        <v>49</v>
      </c>
      <c r="B55" s="3" t="s">
        <v>2</v>
      </c>
      <c r="C55" s="3" t="s">
        <v>38</v>
      </c>
      <c r="D55" s="3">
        <v>56</v>
      </c>
      <c r="E55" s="10">
        <v>42837</v>
      </c>
      <c r="F55" s="11">
        <v>0.41666666666666669</v>
      </c>
    </row>
    <row r="56" spans="1:6">
      <c r="A56" s="4">
        <v>49</v>
      </c>
      <c r="B56" s="3" t="s">
        <v>2</v>
      </c>
      <c r="C56" s="3" t="s">
        <v>39</v>
      </c>
      <c r="D56" s="3">
        <f>24+15</f>
        <v>39</v>
      </c>
      <c r="E56" s="10">
        <v>42837</v>
      </c>
      <c r="F56" s="11">
        <v>0.41666666666666669</v>
      </c>
    </row>
    <row r="57" spans="1:6">
      <c r="A57" s="4">
        <v>49</v>
      </c>
      <c r="B57" s="3" t="s">
        <v>2</v>
      </c>
      <c r="C57" s="3" t="s">
        <v>36</v>
      </c>
      <c r="D57" s="3">
        <v>91</v>
      </c>
      <c r="E57" s="10">
        <v>42837</v>
      </c>
      <c r="F57" s="11">
        <v>0.41666666666666669</v>
      </c>
    </row>
    <row r="58" spans="1:6">
      <c r="A58" s="4">
        <v>50</v>
      </c>
      <c r="B58" s="3" t="s">
        <v>21</v>
      </c>
      <c r="C58" s="3" t="s">
        <v>56</v>
      </c>
      <c r="D58" s="3">
        <f>79+32</f>
        <v>111</v>
      </c>
      <c r="E58" s="10">
        <v>42837</v>
      </c>
      <c r="F58" s="11">
        <v>0.45833333333333298</v>
      </c>
    </row>
    <row r="59" spans="1:6">
      <c r="A59" s="4">
        <v>51</v>
      </c>
      <c r="B59" s="3" t="s">
        <v>64</v>
      </c>
      <c r="C59" s="3" t="s">
        <v>56</v>
      </c>
      <c r="D59" s="3">
        <f>89+4</f>
        <v>93</v>
      </c>
      <c r="E59" s="10">
        <v>42837</v>
      </c>
      <c r="F59" s="11">
        <v>0.5</v>
      </c>
    </row>
    <row r="60" spans="1:6">
      <c r="A60" s="4">
        <v>52</v>
      </c>
      <c r="B60" s="3" t="s">
        <v>49</v>
      </c>
      <c r="C60" s="3" t="s">
        <v>51</v>
      </c>
      <c r="D60" s="3">
        <f>78+12</f>
        <v>90</v>
      </c>
      <c r="E60" s="10">
        <v>42837</v>
      </c>
      <c r="F60" s="11">
        <v>0.54166666666666663</v>
      </c>
    </row>
    <row r="61" spans="1:6">
      <c r="A61" s="4">
        <v>53</v>
      </c>
      <c r="B61" s="3" t="s">
        <v>31</v>
      </c>
      <c r="C61" s="3" t="s">
        <v>35</v>
      </c>
      <c r="D61" s="3">
        <f>93+59</f>
        <v>152</v>
      </c>
      <c r="E61" s="10">
        <v>42837</v>
      </c>
      <c r="F61" s="11">
        <v>0.58333333333333337</v>
      </c>
    </row>
    <row r="62" spans="1:6">
      <c r="A62" s="4">
        <v>54</v>
      </c>
      <c r="B62" s="5" t="s">
        <v>59</v>
      </c>
      <c r="C62" s="5" t="s">
        <v>55</v>
      </c>
      <c r="D62" s="5">
        <f>7+11</f>
        <v>18</v>
      </c>
      <c r="E62" s="8">
        <v>42838</v>
      </c>
      <c r="F62" s="9">
        <v>0.41666666666666669</v>
      </c>
    </row>
    <row r="63" spans="1:6">
      <c r="A63" s="4">
        <v>55</v>
      </c>
      <c r="B63" s="7" t="s">
        <v>75</v>
      </c>
      <c r="C63" s="5" t="s">
        <v>70</v>
      </c>
      <c r="D63" s="7">
        <f>25+10</f>
        <v>35</v>
      </c>
      <c r="E63" s="8">
        <v>42838</v>
      </c>
      <c r="F63" s="9">
        <v>0.41666666666666669</v>
      </c>
    </row>
    <row r="64" spans="1:6">
      <c r="A64" s="4">
        <v>56</v>
      </c>
      <c r="B64" s="5" t="s">
        <v>13</v>
      </c>
      <c r="C64" s="5" t="s">
        <v>55</v>
      </c>
      <c r="D64" s="5">
        <f>42+49</f>
        <v>91</v>
      </c>
      <c r="E64" s="8">
        <v>42838</v>
      </c>
      <c r="F64" s="9">
        <v>0.45833333333333298</v>
      </c>
    </row>
    <row r="65" spans="1:6">
      <c r="A65" s="4">
        <v>57</v>
      </c>
      <c r="B65" s="5" t="s">
        <v>72</v>
      </c>
      <c r="C65" s="5" t="s">
        <v>38</v>
      </c>
      <c r="D65" s="5">
        <f>83+27</f>
        <v>110</v>
      </c>
      <c r="E65" s="8">
        <v>42838</v>
      </c>
      <c r="F65" s="9">
        <v>0.5</v>
      </c>
    </row>
    <row r="66" spans="1:6" ht="49.5" customHeight="1">
      <c r="A66" s="16" t="s">
        <v>83</v>
      </c>
      <c r="B66" s="16"/>
      <c r="C66" s="16"/>
      <c r="D66" s="16"/>
      <c r="E66" s="16"/>
      <c r="F66" s="16"/>
    </row>
    <row r="67" spans="1:6">
      <c r="A67" s="13"/>
    </row>
    <row r="68" spans="1:6">
      <c r="A68" s="13"/>
    </row>
    <row r="84" spans="2:6">
      <c r="B84" s="6"/>
      <c r="C84" s="6"/>
      <c r="D84" s="6"/>
      <c r="E84" s="6"/>
      <c r="F84" s="6"/>
    </row>
    <row r="85" spans="2:6">
      <c r="B85" s="6"/>
      <c r="C85" s="6"/>
      <c r="D85" s="6"/>
      <c r="E85" s="6"/>
      <c r="F85" s="6"/>
    </row>
    <row r="86" spans="2:6">
      <c r="B86" s="6"/>
      <c r="C86" s="6"/>
      <c r="D86" s="6"/>
      <c r="E86" s="6"/>
      <c r="F86" s="6"/>
    </row>
    <row r="87" spans="2:6">
      <c r="B87" s="6"/>
      <c r="C87" s="6"/>
      <c r="D87" s="6"/>
      <c r="E87" s="6"/>
      <c r="F87" s="6"/>
    </row>
    <row r="88" spans="2:6">
      <c r="B88" s="6"/>
      <c r="C88" s="6"/>
      <c r="D88" s="6"/>
      <c r="E88" s="6"/>
      <c r="F88" s="6"/>
    </row>
    <row r="89" spans="2:6">
      <c r="B89" s="6"/>
      <c r="C89" s="6"/>
      <c r="D89" s="6"/>
      <c r="E89" s="6"/>
      <c r="F89" s="6"/>
    </row>
    <row r="90" spans="2:6">
      <c r="B90" s="6"/>
      <c r="C90" s="6"/>
      <c r="D90" s="6"/>
      <c r="E90" s="6"/>
      <c r="F90" s="6"/>
    </row>
    <row r="91" spans="2:6">
      <c r="B91" s="6"/>
      <c r="C91" s="6"/>
      <c r="D91" s="6"/>
      <c r="E91" s="6"/>
      <c r="F91" s="6"/>
    </row>
    <row r="92" spans="2:6">
      <c r="B92" s="6"/>
      <c r="C92" s="6"/>
      <c r="D92" s="6"/>
      <c r="E92" s="6"/>
      <c r="F92" s="6"/>
    </row>
    <row r="93" spans="2:6">
      <c r="B93" s="6"/>
      <c r="C93" s="6"/>
      <c r="D93" s="6"/>
      <c r="E93" s="6"/>
      <c r="F93" s="6"/>
    </row>
    <row r="94" spans="2:6">
      <c r="B94" s="6"/>
      <c r="C94" s="6"/>
      <c r="D94" s="6"/>
      <c r="E94" s="6"/>
      <c r="F94" s="6"/>
    </row>
    <row r="95" spans="2:6">
      <c r="B95" s="6"/>
      <c r="C95" s="6"/>
      <c r="D95" s="6"/>
      <c r="E95" s="6"/>
      <c r="F95" s="6"/>
    </row>
    <row r="96" spans="2:6">
      <c r="B96" s="6"/>
      <c r="C96" s="6"/>
      <c r="D96" s="6"/>
      <c r="E96" s="6"/>
      <c r="F96" s="6"/>
    </row>
    <row r="97" spans="2:6">
      <c r="B97" s="6"/>
      <c r="C97" s="6"/>
      <c r="D97" s="6"/>
      <c r="E97" s="6"/>
      <c r="F97" s="6"/>
    </row>
    <row r="98" spans="2:6">
      <c r="B98" s="6"/>
      <c r="C98" s="6"/>
      <c r="D98" s="6"/>
      <c r="E98" s="6"/>
      <c r="F98" s="6"/>
    </row>
    <row r="99" spans="2:6">
      <c r="B99" s="6"/>
      <c r="C99" s="6"/>
      <c r="D99" s="6"/>
      <c r="E99" s="6"/>
      <c r="F99" s="6"/>
    </row>
    <row r="100" spans="2:6">
      <c r="B100" s="6"/>
      <c r="C100" s="6"/>
      <c r="D100" s="6"/>
      <c r="E100" s="6"/>
      <c r="F100" s="6"/>
    </row>
    <row r="101" spans="2:6">
      <c r="B101" s="6"/>
      <c r="C101" s="6"/>
      <c r="D101" s="6"/>
      <c r="E101" s="6"/>
      <c r="F101" s="6"/>
    </row>
    <row r="102" spans="2:6">
      <c r="B102" s="6"/>
      <c r="C102" s="6"/>
      <c r="D102" s="6"/>
      <c r="E102" s="6"/>
      <c r="F102" s="6"/>
    </row>
    <row r="103" spans="2:6">
      <c r="B103" s="6"/>
      <c r="C103" s="6"/>
      <c r="D103" s="6"/>
      <c r="E103" s="6"/>
      <c r="F103" s="6"/>
    </row>
    <row r="104" spans="2:6">
      <c r="B104" s="6"/>
      <c r="C104" s="6"/>
      <c r="D104" s="6"/>
      <c r="E104" s="6"/>
      <c r="F104" s="6"/>
    </row>
    <row r="105" spans="2:6">
      <c r="B105" s="6"/>
      <c r="C105" s="6"/>
      <c r="D105" s="6"/>
      <c r="E105" s="6"/>
    </row>
  </sheetData>
  <mergeCells count="4">
    <mergeCell ref="A1:F1"/>
    <mergeCell ref="A2:F2"/>
    <mergeCell ref="A3:F3"/>
    <mergeCell ref="A66:F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2017-03-21T12:27:01Z</dcterms:modified>
</cp:coreProperties>
</file>